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showInkAnnotation="0" autoCompressPictures="0"/>
  <mc:AlternateContent xmlns:mc="http://schemas.openxmlformats.org/markup-compatibility/2006">
    <mc:Choice Requires="x15">
      <x15ac:absPath xmlns:x15ac="http://schemas.microsoft.com/office/spreadsheetml/2010/11/ac" url="C:\Users\Dev Ashish\Downloads\"/>
    </mc:Choice>
  </mc:AlternateContent>
  <xr:revisionPtr revIDLastSave="0" documentId="13_ncr:1_{F6EADF66-B1E6-418C-9F35-FCA22CAAF884}" xr6:coauthVersionLast="47" xr6:coauthVersionMax="47" xr10:uidLastSave="{00000000-0000-0000-0000-000000000000}"/>
  <bookViews>
    <workbookView xWindow="-108" yWindow="-108" windowWidth="23256" windowHeight="12456" tabRatio="500" xr2:uid="{00000000-000D-0000-FFFF-FFFF00000000}"/>
  </bookViews>
  <sheets>
    <sheet name="New Vs Old Tax"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2" i="1" l="1"/>
  <c r="J11" i="1"/>
  <c r="J10" i="1"/>
  <c r="J9" i="1"/>
  <c r="J8" i="1"/>
  <c r="J7" i="1"/>
  <c r="J6" i="1"/>
  <c r="J5" i="1"/>
  <c r="J4" i="1"/>
  <c r="B16" i="1"/>
  <c r="B13" i="1"/>
  <c r="B15" i="1"/>
  <c r="H12" i="1"/>
  <c r="K11" i="1"/>
  <c r="H11" i="1"/>
  <c r="I11" i="1"/>
  <c r="K10" i="1"/>
  <c r="H10" i="1"/>
  <c r="I10" i="1"/>
  <c r="H4" i="1"/>
  <c r="I4" i="1"/>
  <c r="H5" i="1"/>
  <c r="I5" i="1"/>
  <c r="H6" i="1"/>
  <c r="I6" i="1"/>
  <c r="H7" i="1"/>
  <c r="I7" i="1"/>
  <c r="H8" i="1"/>
  <c r="I8" i="1"/>
  <c r="H9" i="1"/>
  <c r="I9" i="1"/>
  <c r="I12" i="1"/>
  <c r="I13" i="1"/>
  <c r="I14" i="1"/>
  <c r="I15" i="1"/>
  <c r="K4" i="1"/>
  <c r="K5" i="1"/>
  <c r="K6" i="1"/>
  <c r="K7" i="1"/>
  <c r="K8" i="1"/>
  <c r="K9" i="1"/>
  <c r="K12" i="1"/>
  <c r="K13" i="1"/>
  <c r="K14" i="1"/>
  <c r="K15" i="1"/>
  <c r="I21" i="1"/>
  <c r="J19" i="1"/>
  <c r="I17" i="1"/>
</calcChain>
</file>

<file path=xl/sharedStrings.xml><?xml version="1.0" encoding="utf-8"?>
<sst xmlns="http://schemas.openxmlformats.org/spreadsheetml/2006/main" count="45" uniqueCount="34">
  <si>
    <t>Annual Income (Rs)</t>
  </si>
  <si>
    <t>Section 80C</t>
  </si>
  <si>
    <t>HRA</t>
  </si>
  <si>
    <t>Home Loan Interest Payment</t>
  </si>
  <si>
    <t>Standard Deduction</t>
  </si>
  <si>
    <t>Health Insurance</t>
  </si>
  <si>
    <t>Other Exemptions 1</t>
  </si>
  <si>
    <t>Other Exemptions 2</t>
  </si>
  <si>
    <t>Other Exemptions 3</t>
  </si>
  <si>
    <t>Other Exemptions 4</t>
  </si>
  <si>
    <t>Total Exemption</t>
  </si>
  <si>
    <t>Slab (Upper)</t>
  </si>
  <si>
    <t>Slab (Lower)</t>
  </si>
  <si>
    <t>-</t>
  </si>
  <si>
    <t>Old Rates</t>
  </si>
  <si>
    <t>New Rates</t>
  </si>
  <si>
    <t>Slab Amount (Old)</t>
  </si>
  <si>
    <t>Slab Amount (New)</t>
  </si>
  <si>
    <t>Tax (New)</t>
  </si>
  <si>
    <t>Cess</t>
  </si>
  <si>
    <t>Summary</t>
  </si>
  <si>
    <t>Difference</t>
  </si>
  <si>
    <t>Taxable Income (Old)</t>
  </si>
  <si>
    <t>Tax (Old)</t>
  </si>
  <si>
    <t>Total Taxes</t>
  </si>
  <si>
    <t>Workings</t>
  </si>
  <si>
    <t>Only Fill Yellow Cells</t>
  </si>
  <si>
    <t>Total</t>
  </si>
  <si>
    <t>You Are Better Off With?</t>
  </si>
  <si>
    <t>Results / Summary</t>
  </si>
  <si>
    <t>For conflict-free, Fee-Only financial planning &amp; investment advisory services, please refer to the below link</t>
  </si>
  <si>
    <t>https://stableinvestor.com/financial-planning-services</t>
  </si>
  <si>
    <t>Taxable Income (New)</t>
  </si>
  <si>
    <t>This calculator is for general and educational purposes. Do not use to file your taxes. Before filing taxes, make sure you are using correct assumptions and numbers at your own end to figure out your tax liabilities. Also, get in touch with a CA to help you file your taxes correctly.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</si>
</sst>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1" x14ac:knownFonts="1">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scheme val="minor"/>
    </font>
    <font>
      <b/>
      <sz val="16"/>
      <color theme="1"/>
      <name val="Calibri"/>
      <scheme val="minor"/>
    </font>
    <font>
      <b/>
      <sz val="16"/>
      <color theme="1" tint="0.499984740745262"/>
      <name val="Calibri"/>
      <scheme val="minor"/>
    </font>
    <font>
      <b/>
      <sz val="18"/>
      <color theme="1"/>
      <name val="Calibri"/>
      <scheme val="minor"/>
    </font>
    <font>
      <b/>
      <sz val="14"/>
      <color rgb="FFFF0000"/>
      <name val="Calibri"/>
      <scheme val="minor"/>
    </font>
    <font>
      <i/>
      <sz val="10"/>
      <color theme="0" tint="-0.499984740745262"/>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s>
  <cellStyleXfs count="65">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37">
    <xf numFmtId="0" fontId="0" fillId="0" borderId="0" xfId="0"/>
    <xf numFmtId="0" fontId="0" fillId="0" borderId="1" xfId="0" applyBorder="1"/>
    <xf numFmtId="165" fontId="0" fillId="2" borderId="1" xfId="1" applyNumberFormat="1" applyFont="1" applyFill="1" applyBorder="1"/>
    <xf numFmtId="165" fontId="0" fillId="0" borderId="1" xfId="0" applyNumberFormat="1" applyBorder="1"/>
    <xf numFmtId="0" fontId="0" fillId="0" borderId="1" xfId="0" applyBorder="1" applyAlignment="1">
      <alignment horizontal="center" vertical="center"/>
    </xf>
    <xf numFmtId="165" fontId="0" fillId="0" borderId="1" xfId="1" applyNumberFormat="1" applyFont="1" applyBorder="1" applyAlignment="1">
      <alignment horizontal="center" vertical="center"/>
    </xf>
    <xf numFmtId="9" fontId="0" fillId="0" borderId="1" xfId="0" applyNumberFormat="1" applyBorder="1" applyAlignment="1">
      <alignment horizontal="center" vertical="center"/>
    </xf>
    <xf numFmtId="0" fontId="2" fillId="0" borderId="1" xfId="0" applyFont="1" applyBorder="1" applyAlignment="1">
      <alignment horizontal="center" vertical="center"/>
    </xf>
    <xf numFmtId="165" fontId="2" fillId="0" borderId="1" xfId="0" applyNumberFormat="1" applyFont="1" applyBorder="1"/>
    <xf numFmtId="0" fontId="2" fillId="3" borderId="1" xfId="0" applyFont="1" applyFill="1" applyBorder="1" applyAlignment="1">
      <alignment horizontal="center" vertical="center"/>
    </xf>
    <xf numFmtId="165" fontId="0" fillId="0" borderId="1" xfId="0" applyNumberFormat="1" applyBorder="1" applyAlignment="1">
      <alignment horizontal="center" vertical="center"/>
    </xf>
    <xf numFmtId="165" fontId="2" fillId="2" borderId="1" xfId="1" applyNumberFormat="1" applyFont="1" applyFill="1" applyBorder="1"/>
    <xf numFmtId="0" fontId="10" fillId="0" borderId="0" xfId="0" applyFont="1" applyAlignment="1">
      <alignment horizontal="center" vertical="center" wrapText="1"/>
    </xf>
    <xf numFmtId="0" fontId="2" fillId="6" borderId="4" xfId="0" applyFont="1" applyFill="1" applyBorder="1" applyAlignment="1">
      <alignment horizontal="center" vertical="center" wrapText="1"/>
    </xf>
    <xf numFmtId="0" fontId="2" fillId="6" borderId="2"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0" xfId="0" applyFont="1" applyFill="1" applyAlignment="1">
      <alignment horizontal="center" vertical="center"/>
    </xf>
    <xf numFmtId="0" fontId="2" fillId="6" borderId="9" xfId="0" applyFont="1" applyFill="1" applyBorder="1" applyAlignment="1">
      <alignment horizontal="center" vertical="center"/>
    </xf>
    <xf numFmtId="0" fontId="3" fillId="5" borderId="6" xfId="64" applyFill="1" applyBorder="1" applyAlignment="1">
      <alignment horizontal="center" vertical="center"/>
    </xf>
    <xf numFmtId="0" fontId="3" fillId="5" borderId="3" xfId="64" applyFill="1" applyBorder="1" applyAlignment="1">
      <alignment horizontal="center" vertical="center"/>
    </xf>
    <xf numFmtId="0" fontId="3" fillId="5" borderId="7" xfId="64" applyFill="1" applyBorder="1" applyAlignment="1">
      <alignment horizontal="center" vertical="center"/>
    </xf>
    <xf numFmtId="0" fontId="2" fillId="4" borderId="1" xfId="0" applyFont="1" applyFill="1" applyBorder="1" applyAlignment="1">
      <alignment horizontal="center" vertical="center"/>
    </xf>
    <xf numFmtId="165" fontId="5" fillId="3"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6" xfId="0" applyFont="1" applyFill="1" applyBorder="1" applyAlignment="1">
      <alignment horizontal="center" vertical="center"/>
    </xf>
    <xf numFmtId="165" fontId="6" fillId="3" borderId="2" xfId="0" applyNumberFormat="1" applyFont="1" applyFill="1" applyBorder="1" applyAlignment="1">
      <alignment horizontal="center" vertical="center"/>
    </xf>
    <xf numFmtId="165" fontId="6" fillId="3" borderId="3" xfId="0" applyNumberFormat="1" applyFont="1" applyFill="1" applyBorder="1" applyAlignment="1">
      <alignment horizontal="center" vertical="center"/>
    </xf>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5" fillId="4" borderId="1" xfId="0" applyFont="1" applyFill="1" applyBorder="1" applyAlignment="1">
      <alignment horizontal="center" vertical="center" wrapText="1"/>
    </xf>
    <xf numFmtId="165" fontId="8" fillId="3"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xf>
    <xf numFmtId="0" fontId="7" fillId="3" borderId="1" xfId="0" applyFont="1" applyFill="1" applyBorder="1" applyAlignment="1">
      <alignment horizontal="center" vertical="center"/>
    </xf>
    <xf numFmtId="165" fontId="5" fillId="0" borderId="1" xfId="0" applyNumberFormat="1" applyFont="1" applyBorder="1" applyAlignment="1">
      <alignment horizontal="center" vertical="center"/>
    </xf>
    <xf numFmtId="165" fontId="0" fillId="0" borderId="1" xfId="0" applyNumberFormat="1" applyBorder="1" applyAlignment="1">
      <alignment horizontal="center" vertical="center"/>
    </xf>
  </cellXfs>
  <cellStyles count="65">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tableinvestor.com/financial-planning-servi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tabSelected="1" workbookViewId="0">
      <selection activeCell="L7" sqref="L7"/>
    </sheetView>
  </sheetViews>
  <sheetFormatPr defaultColWidth="11" defaultRowHeight="15.6" x14ac:dyDescent="0.3"/>
  <cols>
    <col min="1" max="1" width="25" bestFit="1" customWidth="1"/>
    <col min="2" max="2" width="11.09765625" customWidth="1"/>
    <col min="3" max="3" width="2.59765625" customWidth="1"/>
    <col min="4" max="4" width="12.8984375" customWidth="1"/>
    <col min="5" max="5" width="13.09765625" bestFit="1" customWidth="1"/>
    <col min="8" max="8" width="16.09765625" bestFit="1" customWidth="1"/>
    <col min="9" max="9" width="11.3984375" bestFit="1" customWidth="1"/>
    <col min="10" max="10" width="17" bestFit="1" customWidth="1"/>
    <col min="11" max="11" width="11.3984375" bestFit="1" customWidth="1"/>
  </cols>
  <sheetData>
    <row r="1" spans="1:11" x14ac:dyDescent="0.3">
      <c r="A1" s="33" t="s">
        <v>26</v>
      </c>
      <c r="B1" s="33"/>
      <c r="D1" s="34" t="s">
        <v>25</v>
      </c>
      <c r="E1" s="34"/>
      <c r="F1" s="34"/>
      <c r="G1" s="34"/>
      <c r="H1" s="34"/>
      <c r="I1" s="34"/>
      <c r="J1" s="34"/>
      <c r="K1" s="34"/>
    </row>
    <row r="2" spans="1:11" x14ac:dyDescent="0.3">
      <c r="A2" s="33"/>
      <c r="B2" s="33"/>
      <c r="D2" s="34"/>
      <c r="E2" s="34"/>
      <c r="F2" s="34"/>
      <c r="G2" s="34"/>
      <c r="H2" s="34"/>
      <c r="I2" s="34"/>
      <c r="J2" s="34"/>
      <c r="K2" s="34"/>
    </row>
    <row r="3" spans="1:11" x14ac:dyDescent="0.3">
      <c r="A3" s="1" t="s">
        <v>0</v>
      </c>
      <c r="B3" s="11">
        <v>2000000</v>
      </c>
      <c r="D3" s="9" t="s">
        <v>12</v>
      </c>
      <c r="E3" s="9" t="s">
        <v>11</v>
      </c>
      <c r="F3" s="9" t="s">
        <v>14</v>
      </c>
      <c r="G3" s="9" t="s">
        <v>15</v>
      </c>
      <c r="H3" s="9" t="s">
        <v>16</v>
      </c>
      <c r="I3" s="9" t="s">
        <v>23</v>
      </c>
      <c r="J3" s="9" t="s">
        <v>17</v>
      </c>
      <c r="K3" s="9" t="s">
        <v>18</v>
      </c>
    </row>
    <row r="4" spans="1:11" x14ac:dyDescent="0.3">
      <c r="A4" s="1" t="s">
        <v>4</v>
      </c>
      <c r="B4" s="2">
        <v>50000</v>
      </c>
      <c r="D4" s="5">
        <v>0</v>
      </c>
      <c r="E4" s="5">
        <v>250000</v>
      </c>
      <c r="F4" s="6">
        <v>0</v>
      </c>
      <c r="G4" s="6">
        <v>0</v>
      </c>
      <c r="H4" s="5">
        <f>IF(B15&lt;=E4,B15-0,E4)</f>
        <v>250000</v>
      </c>
      <c r="I4" s="5">
        <f>H4*F4</f>
        <v>0</v>
      </c>
      <c r="J4" s="5">
        <f>IF(B16&lt;=E4,B16-0,E4)</f>
        <v>250000</v>
      </c>
      <c r="K4" s="5">
        <f>J4*G4</f>
        <v>0</v>
      </c>
    </row>
    <row r="5" spans="1:11" x14ac:dyDescent="0.3">
      <c r="A5" s="1" t="s">
        <v>1</v>
      </c>
      <c r="B5" s="2">
        <v>150000</v>
      </c>
      <c r="D5" s="5">
        <v>250000</v>
      </c>
      <c r="E5" s="5">
        <v>300000</v>
      </c>
      <c r="F5" s="6">
        <v>0.05</v>
      </c>
      <c r="G5" s="6">
        <v>0</v>
      </c>
      <c r="H5" s="5">
        <f t="shared" ref="H5:H11" si="0">MAX(IF($B$15&lt;=E5,$B$15-D5,E5-D5),IF($B$15&gt;E4,,0))</f>
        <v>50000</v>
      </c>
      <c r="I5" s="5">
        <f t="shared" ref="I5:I12" si="1">H5*F5</f>
        <v>2500</v>
      </c>
      <c r="J5" s="5">
        <f>MAX(IF(B16&lt;=E5,B16-D5,E5-D5),IF(B16&gt;E4,,0))</f>
        <v>50000</v>
      </c>
      <c r="K5" s="5">
        <f t="shared" ref="K5:K12" si="2">J5*G5</f>
        <v>0</v>
      </c>
    </row>
    <row r="6" spans="1:11" x14ac:dyDescent="0.3">
      <c r="A6" s="1" t="s">
        <v>2</v>
      </c>
      <c r="B6" s="2">
        <v>95000</v>
      </c>
      <c r="D6" s="5">
        <v>300000</v>
      </c>
      <c r="E6" s="5">
        <v>500000</v>
      </c>
      <c r="F6" s="6">
        <v>0.05</v>
      </c>
      <c r="G6" s="6">
        <v>0.05</v>
      </c>
      <c r="H6" s="5">
        <f t="shared" si="0"/>
        <v>200000</v>
      </c>
      <c r="I6" s="5">
        <f t="shared" si="1"/>
        <v>10000</v>
      </c>
      <c r="J6" s="5">
        <f>MAX(IF(B16&lt;=E6,B16-D6,E6-D6),IF(B16&gt;E5,,0))</f>
        <v>200000</v>
      </c>
      <c r="K6" s="5">
        <f t="shared" si="2"/>
        <v>10000</v>
      </c>
    </row>
    <row r="7" spans="1:11" x14ac:dyDescent="0.3">
      <c r="A7" s="1" t="s">
        <v>3</v>
      </c>
      <c r="B7" s="2">
        <v>125000</v>
      </c>
      <c r="D7" s="5">
        <v>500000</v>
      </c>
      <c r="E7" s="5">
        <v>600000</v>
      </c>
      <c r="F7" s="6">
        <v>0.2</v>
      </c>
      <c r="G7" s="6">
        <v>0.05</v>
      </c>
      <c r="H7" s="5">
        <f t="shared" si="0"/>
        <v>100000</v>
      </c>
      <c r="I7" s="5">
        <f t="shared" si="1"/>
        <v>20000</v>
      </c>
      <c r="J7" s="5">
        <f>MAX(IF(B16&lt;=E7,B16-D7,E7-D7),IF(B16&gt;E6,,0))</f>
        <v>100000</v>
      </c>
      <c r="K7" s="5">
        <f t="shared" si="2"/>
        <v>5000</v>
      </c>
    </row>
    <row r="8" spans="1:11" x14ac:dyDescent="0.3">
      <c r="A8" s="1" t="s">
        <v>5</v>
      </c>
      <c r="B8" s="2">
        <v>19000</v>
      </c>
      <c r="D8" s="5">
        <v>600000</v>
      </c>
      <c r="E8" s="5">
        <v>900000</v>
      </c>
      <c r="F8" s="6">
        <v>0.2</v>
      </c>
      <c r="G8" s="6">
        <v>0.1</v>
      </c>
      <c r="H8" s="5">
        <f t="shared" si="0"/>
        <v>300000</v>
      </c>
      <c r="I8" s="5">
        <f t="shared" si="1"/>
        <v>60000</v>
      </c>
      <c r="J8" s="5">
        <f>MAX(IF(B16&lt;=E8,B16-D8,E8-D8),IF(B16&gt;E7,,0))</f>
        <v>300000</v>
      </c>
      <c r="K8" s="5">
        <f t="shared" si="2"/>
        <v>30000</v>
      </c>
    </row>
    <row r="9" spans="1:11" x14ac:dyDescent="0.3">
      <c r="A9" s="1" t="s">
        <v>6</v>
      </c>
      <c r="B9" s="2">
        <v>0</v>
      </c>
      <c r="D9" s="5">
        <v>900000</v>
      </c>
      <c r="E9" s="5">
        <v>1000000</v>
      </c>
      <c r="F9" s="6">
        <v>0.2</v>
      </c>
      <c r="G9" s="6">
        <v>0.15</v>
      </c>
      <c r="H9" s="5">
        <f t="shared" si="0"/>
        <v>100000</v>
      </c>
      <c r="I9" s="5">
        <f t="shared" si="1"/>
        <v>20000</v>
      </c>
      <c r="J9" s="5">
        <f>MAX(IF(B16&lt;=E9,B16-D9,E9-D9),IF(B16&gt;E8,,0))</f>
        <v>100000</v>
      </c>
      <c r="K9" s="5">
        <f t="shared" si="2"/>
        <v>15000</v>
      </c>
    </row>
    <row r="10" spans="1:11" x14ac:dyDescent="0.3">
      <c r="A10" s="1" t="s">
        <v>7</v>
      </c>
      <c r="B10" s="2">
        <v>0</v>
      </c>
      <c r="D10" s="5">
        <v>1000000</v>
      </c>
      <c r="E10" s="5">
        <v>1200000</v>
      </c>
      <c r="F10" s="6">
        <v>0.3</v>
      </c>
      <c r="G10" s="6">
        <v>0.15</v>
      </c>
      <c r="H10" s="5">
        <f t="shared" si="0"/>
        <v>200000</v>
      </c>
      <c r="I10" s="5">
        <f t="shared" ref="I10" si="3">H10*F10</f>
        <v>60000</v>
      </c>
      <c r="J10" s="5">
        <f>MAX(IF(B16&lt;=E10,B16-D10,E10-D10),IF(B16&gt;E9,,0))</f>
        <v>200000</v>
      </c>
      <c r="K10" s="5">
        <f t="shared" ref="K10" si="4">J10*G10</f>
        <v>30000</v>
      </c>
    </row>
    <row r="11" spans="1:11" x14ac:dyDescent="0.3">
      <c r="A11" s="1" t="s">
        <v>8</v>
      </c>
      <c r="B11" s="2">
        <v>0</v>
      </c>
      <c r="D11" s="5">
        <v>1200000</v>
      </c>
      <c r="E11" s="5">
        <v>1500000</v>
      </c>
      <c r="F11" s="6">
        <v>0.3</v>
      </c>
      <c r="G11" s="6">
        <v>0.2</v>
      </c>
      <c r="H11" s="5">
        <f t="shared" si="0"/>
        <v>300000</v>
      </c>
      <c r="I11" s="5">
        <f t="shared" ref="I11" si="5">H11*F11</f>
        <v>90000</v>
      </c>
      <c r="J11" s="5">
        <f>MAX(IF(B16&lt;=E11,B16-D11,E11-D11),IF(B16&gt;E10,,0))</f>
        <v>300000</v>
      </c>
      <c r="K11" s="5">
        <f t="shared" ref="K11" si="6">J11*G11</f>
        <v>60000</v>
      </c>
    </row>
    <row r="12" spans="1:11" x14ac:dyDescent="0.3">
      <c r="A12" s="1" t="s">
        <v>9</v>
      </c>
      <c r="B12" s="2">
        <v>0</v>
      </c>
      <c r="D12" s="5">
        <v>1500000</v>
      </c>
      <c r="E12" s="4" t="s">
        <v>13</v>
      </c>
      <c r="F12" s="6">
        <v>0.3</v>
      </c>
      <c r="G12" s="6">
        <v>0.3</v>
      </c>
      <c r="H12" s="5">
        <f>MAX(B15&gt;D12,B15-D12,0)</f>
        <v>61000</v>
      </c>
      <c r="I12" s="5">
        <f t="shared" si="1"/>
        <v>18300</v>
      </c>
      <c r="J12" s="5">
        <f>MAX(B16&gt;D12,B16-D12,0)</f>
        <v>450000</v>
      </c>
      <c r="K12" s="5">
        <f t="shared" si="2"/>
        <v>135000</v>
      </c>
    </row>
    <row r="13" spans="1:11" x14ac:dyDescent="0.3">
      <c r="A13" s="1" t="s">
        <v>10</v>
      </c>
      <c r="B13" s="8">
        <f>SUM(B4:B12)</f>
        <v>439000</v>
      </c>
      <c r="D13" s="4" t="s">
        <v>13</v>
      </c>
      <c r="E13" s="4" t="s">
        <v>13</v>
      </c>
      <c r="F13" s="4" t="s">
        <v>13</v>
      </c>
      <c r="G13" s="4" t="s">
        <v>13</v>
      </c>
      <c r="H13" s="7" t="s">
        <v>27</v>
      </c>
      <c r="I13" s="8">
        <f>SUM(I4:I12)</f>
        <v>280800</v>
      </c>
      <c r="J13" s="10" t="s">
        <v>13</v>
      </c>
      <c r="K13" s="8">
        <f>SUM(K4:K12)</f>
        <v>285000</v>
      </c>
    </row>
    <row r="14" spans="1:11" x14ac:dyDescent="0.3">
      <c r="D14" s="4" t="s">
        <v>13</v>
      </c>
      <c r="E14" s="4" t="s">
        <v>13</v>
      </c>
      <c r="F14" s="4" t="s">
        <v>13</v>
      </c>
      <c r="G14" s="4" t="s">
        <v>13</v>
      </c>
      <c r="H14" s="7" t="s">
        <v>19</v>
      </c>
      <c r="I14" s="3">
        <f>4%*I13</f>
        <v>11232</v>
      </c>
      <c r="J14" s="10" t="s">
        <v>13</v>
      </c>
      <c r="K14" s="3">
        <f>4%*K13</f>
        <v>11400</v>
      </c>
    </row>
    <row r="15" spans="1:11" x14ac:dyDescent="0.3">
      <c r="A15" s="1" t="s">
        <v>22</v>
      </c>
      <c r="B15" s="8">
        <f>B3-B13</f>
        <v>1561000</v>
      </c>
      <c r="D15" s="24" t="s">
        <v>29</v>
      </c>
      <c r="E15" s="24"/>
      <c r="F15" s="24"/>
      <c r="G15" s="24"/>
      <c r="H15" s="22" t="s">
        <v>24</v>
      </c>
      <c r="I15" s="35">
        <f>I13+I14</f>
        <v>292032</v>
      </c>
      <c r="J15" s="36" t="s">
        <v>13</v>
      </c>
      <c r="K15" s="35">
        <f>K13+K14</f>
        <v>296400</v>
      </c>
    </row>
    <row r="16" spans="1:11" x14ac:dyDescent="0.3">
      <c r="A16" s="1" t="s">
        <v>32</v>
      </c>
      <c r="B16" s="8">
        <f>B3-B4</f>
        <v>1950000</v>
      </c>
      <c r="D16" s="24"/>
      <c r="E16" s="24"/>
      <c r="F16" s="24"/>
      <c r="G16" s="24"/>
      <c r="H16" s="22"/>
      <c r="I16" s="35"/>
      <c r="J16" s="36"/>
      <c r="K16" s="35"/>
    </row>
    <row r="17" spans="1:11" x14ac:dyDescent="0.3">
      <c r="D17" s="24"/>
      <c r="E17" s="24"/>
      <c r="F17" s="24"/>
      <c r="G17" s="24"/>
      <c r="H17" s="22" t="s">
        <v>20</v>
      </c>
      <c r="I17" s="23" t="str">
        <f>IF(K15&gt;I15,"New Tax Slab result in Higher Taxes", "New Tax Slab results in Lower Taxes")</f>
        <v>New Tax Slab result in Higher Taxes</v>
      </c>
      <c r="J17" s="23"/>
      <c r="K17" s="23"/>
    </row>
    <row r="18" spans="1:11" x14ac:dyDescent="0.3">
      <c r="A18" s="12" t="s">
        <v>33</v>
      </c>
      <c r="B18" s="12"/>
      <c r="D18" s="24"/>
      <c r="E18" s="24"/>
      <c r="F18" s="24"/>
      <c r="G18" s="24"/>
      <c r="H18" s="22"/>
      <c r="I18" s="23"/>
      <c r="J18" s="23"/>
      <c r="K18" s="23"/>
    </row>
    <row r="19" spans="1:11" ht="15" customHeight="1" x14ac:dyDescent="0.3">
      <c r="A19" s="12"/>
      <c r="B19" s="12"/>
      <c r="D19" s="24"/>
      <c r="E19" s="24"/>
      <c r="F19" s="24"/>
      <c r="G19" s="24"/>
      <c r="H19" s="22" t="s">
        <v>21</v>
      </c>
      <c r="I19" s="25"/>
      <c r="J19" s="27">
        <f>K15-I15</f>
        <v>4368</v>
      </c>
      <c r="K19" s="29"/>
    </row>
    <row r="20" spans="1:11" ht="15" customHeight="1" x14ac:dyDescent="0.3">
      <c r="A20" s="12"/>
      <c r="B20" s="12"/>
      <c r="D20" s="24"/>
      <c r="E20" s="24"/>
      <c r="F20" s="24"/>
      <c r="G20" s="24"/>
      <c r="H20" s="22"/>
      <c r="I20" s="26"/>
      <c r="J20" s="28"/>
      <c r="K20" s="30"/>
    </row>
    <row r="21" spans="1:11" x14ac:dyDescent="0.3">
      <c r="A21" s="12"/>
      <c r="B21" s="12"/>
      <c r="D21" s="24"/>
      <c r="E21" s="24"/>
      <c r="F21" s="24"/>
      <c r="G21" s="24"/>
      <c r="H21" s="31" t="s">
        <v>28</v>
      </c>
      <c r="I21" s="32" t="str">
        <f>IF(I15&lt;K15,"Old Tax Slabs","New Tax Slabs")</f>
        <v>Old Tax Slabs</v>
      </c>
      <c r="J21" s="32"/>
      <c r="K21" s="32"/>
    </row>
    <row r="22" spans="1:11" x14ac:dyDescent="0.3">
      <c r="A22" s="12"/>
      <c r="B22" s="12"/>
      <c r="D22" s="24"/>
      <c r="E22" s="24"/>
      <c r="F22" s="24"/>
      <c r="G22" s="24"/>
      <c r="H22" s="31"/>
      <c r="I22" s="32"/>
      <c r="J22" s="32"/>
      <c r="K22" s="32"/>
    </row>
    <row r="23" spans="1:11" x14ac:dyDescent="0.3">
      <c r="A23" s="12"/>
      <c r="B23" s="12"/>
      <c r="D23" s="24"/>
      <c r="E23" s="24"/>
      <c r="F23" s="24"/>
      <c r="G23" s="24"/>
      <c r="H23" s="31"/>
      <c r="I23" s="32"/>
      <c r="J23" s="32"/>
      <c r="K23" s="32"/>
    </row>
    <row r="25" spans="1:11" x14ac:dyDescent="0.3">
      <c r="D25" s="13" t="s">
        <v>30</v>
      </c>
      <c r="E25" s="14"/>
      <c r="F25" s="14"/>
      <c r="G25" s="14"/>
      <c r="H25" s="14"/>
      <c r="I25" s="14"/>
      <c r="J25" s="14"/>
      <c r="K25" s="15"/>
    </row>
    <row r="26" spans="1:11" x14ac:dyDescent="0.3">
      <c r="D26" s="16"/>
      <c r="E26" s="17"/>
      <c r="F26" s="17"/>
      <c r="G26" s="17"/>
      <c r="H26" s="17"/>
      <c r="I26" s="17"/>
      <c r="J26" s="17"/>
      <c r="K26" s="18"/>
    </row>
    <row r="27" spans="1:11" ht="23.25" customHeight="1" x14ac:dyDescent="0.3">
      <c r="D27" s="19" t="s">
        <v>31</v>
      </c>
      <c r="E27" s="20"/>
      <c r="F27" s="20"/>
      <c r="G27" s="20"/>
      <c r="H27" s="20"/>
      <c r="I27" s="20"/>
      <c r="J27" s="20"/>
      <c r="K27" s="21"/>
    </row>
  </sheetData>
  <mergeCells count="18">
    <mergeCell ref="A1:B2"/>
    <mergeCell ref="D1:K2"/>
    <mergeCell ref="H15:H16"/>
    <mergeCell ref="I15:I16"/>
    <mergeCell ref="K15:K16"/>
    <mergeCell ref="J15:J16"/>
    <mergeCell ref="A18:B23"/>
    <mergeCell ref="D25:K26"/>
    <mergeCell ref="D27:K27"/>
    <mergeCell ref="H17:H18"/>
    <mergeCell ref="I17:K18"/>
    <mergeCell ref="D15:G23"/>
    <mergeCell ref="H19:H20"/>
    <mergeCell ref="I19:I20"/>
    <mergeCell ref="J19:J20"/>
    <mergeCell ref="K19:K20"/>
    <mergeCell ref="H21:H23"/>
    <mergeCell ref="I21:K23"/>
  </mergeCells>
  <conditionalFormatting sqref="I15:I16 K15:K16">
    <cfRule type="colorScale" priority="1">
      <colorScale>
        <cfvo type="min"/>
        <cfvo type="percentile" val="50"/>
        <cfvo type="max"/>
        <color rgb="FF63BE7B"/>
        <color rgb="FFFFEB84"/>
        <color rgb="FFF8696B"/>
      </colorScale>
    </cfRule>
  </conditionalFormatting>
  <hyperlinks>
    <hyperlink ref="D27:K27" r:id="rId1" display="https://stableinvestor.com/financial-planning-services" xr:uid="{4F0CB8C1-636E-4FB1-AEB6-E3A675970B20}"/>
  </hyperlinks>
  <pageMargins left="0.75" right="0.75" top="1" bottom="1" header="0.5" footer="0.5"/>
  <pageSetup paperSize="9" orientation="portrait" horizontalDpi="4294967292" verticalDpi="4294967292" r:id="rId2"/>
  <ignoredErrors>
    <ignoredError sqref="B13" formulaRange="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Vs Old Tax</vt:lpstr>
    </vt:vector>
  </TitlesOfParts>
  <Company>Stable Investor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 Ashish</dc:creator>
  <cp:lastModifiedBy>Dev Ashish</cp:lastModifiedBy>
  <dcterms:created xsi:type="dcterms:W3CDTF">2020-02-04T06:46:08Z</dcterms:created>
  <dcterms:modified xsi:type="dcterms:W3CDTF">2024-06-19T06:22:20Z</dcterms:modified>
</cp:coreProperties>
</file>